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C:\Users\Katie\Desktop\Premier Data Services\"/>
    </mc:Choice>
  </mc:AlternateContent>
  <xr:revisionPtr revIDLastSave="0" documentId="13_ncr:1_{84B19B04-73BC-4D91-ABB6-CC75BC1D1F52}" xr6:coauthVersionLast="45" xr6:coauthVersionMax="45" xr10:uidLastSave="{00000000-0000-0000-0000-000000000000}"/>
  <bookViews>
    <workbookView xWindow="-96" yWindow="-96" windowWidth="23232" windowHeight="12552" activeTab="1" xr2:uid="{00000000-000D-0000-FFFF-FFFF00000000}"/>
  </bookViews>
  <sheets>
    <sheet name="Overview" sheetId="8" r:id="rId1"/>
    <sheet name="Operations and Mgmt" sheetId="1" r:id="rId2"/>
    <sheet name="Chemicals" sheetId="2" r:id="rId3"/>
    <sheet name="Fertilizer" sheetId="7" r:id="rId4"/>
    <sheet name="Seed" sheetId="3" r:id="rId5"/>
    <sheet name="Land" sheetId="5" r:id="rId6"/>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5" l="1"/>
  <c r="D30" i="5"/>
  <c r="E30" i="5"/>
  <c r="E12" i="3" l="1"/>
  <c r="F6" i="3"/>
  <c r="F7" i="3"/>
  <c r="F8" i="3"/>
  <c r="F9" i="3"/>
  <c r="F10" i="3"/>
  <c r="F11" i="3"/>
  <c r="F12" i="3"/>
  <c r="L5" i="3"/>
  <c r="L6" i="3"/>
  <c r="L7" i="3"/>
  <c r="L8" i="3"/>
  <c r="L9" i="3"/>
  <c r="L10" i="3"/>
  <c r="L11" i="3"/>
  <c r="L12" i="3"/>
  <c r="K12" i="3"/>
  <c r="I12" i="3"/>
  <c r="F5" i="2"/>
  <c r="F6" i="2"/>
  <c r="L5" i="2"/>
  <c r="L6" i="2"/>
  <c r="F5" i="3"/>
</calcChain>
</file>

<file path=xl/sharedStrings.xml><?xml version="1.0" encoding="utf-8"?>
<sst xmlns="http://schemas.openxmlformats.org/spreadsheetml/2006/main" count="162" uniqueCount="109">
  <si>
    <t>Operation</t>
  </si>
  <si>
    <t>Cost/ac</t>
  </si>
  <si>
    <t>NH3</t>
  </si>
  <si>
    <t>Cost/bu</t>
  </si>
  <si>
    <t>Notes</t>
  </si>
  <si>
    <t>soybeans and cover crop</t>
  </si>
  <si>
    <t>per acre per pass</t>
  </si>
  <si>
    <t>includes combine, cart, haul to bin</t>
  </si>
  <si>
    <t>Corn</t>
  </si>
  <si>
    <t>Product</t>
  </si>
  <si>
    <t>Rate</t>
  </si>
  <si>
    <t>$ / acre</t>
  </si>
  <si>
    <t>$ / gal</t>
  </si>
  <si>
    <t>Rate (gal)</t>
  </si>
  <si>
    <t>2.5 pints</t>
  </si>
  <si>
    <t>1 pint</t>
  </si>
  <si>
    <t>32 oz</t>
  </si>
  <si>
    <t>Soybeans</t>
  </si>
  <si>
    <t>8 oz</t>
  </si>
  <si>
    <t>Fertilizer</t>
  </si>
  <si>
    <t>$/acre</t>
  </si>
  <si>
    <t>Management</t>
  </si>
  <si>
    <t>Company</t>
  </si>
  <si>
    <t>Hybrid</t>
  </si>
  <si>
    <t>Trait</t>
  </si>
  <si>
    <t>$/unit</t>
  </si>
  <si>
    <t>$/ksds</t>
  </si>
  <si>
    <t>61-55</t>
  </si>
  <si>
    <t>DGVT2P</t>
  </si>
  <si>
    <t>Variety</t>
  </si>
  <si>
    <t>Farm</t>
  </si>
  <si>
    <t>Field</t>
  </si>
  <si>
    <t>Acres</t>
  </si>
  <si>
    <t>DRILL</t>
  </si>
  <si>
    <t>SPRAYING</t>
  </si>
  <si>
    <t>HARVEST</t>
  </si>
  <si>
    <t>PLANE</t>
  </si>
  <si>
    <t>FLOATER</t>
  </si>
  <si>
    <t>TOPDRESS</t>
  </si>
  <si>
    <t>CROP INSURANCE</t>
  </si>
  <si>
    <t>LABOR</t>
  </si>
  <si>
    <t>Ex: SureStart</t>
  </si>
  <si>
    <t>Ex: 2,4D LV 6#</t>
  </si>
  <si>
    <t>Fertilizer Product</t>
  </si>
  <si>
    <t>Ex: Roundup PowerMax</t>
  </si>
  <si>
    <t>Ex: Cobra</t>
  </si>
  <si>
    <t>Total</t>
  </si>
  <si>
    <t>Ex: PLANTING</t>
  </si>
  <si>
    <t>Ex: PRECISION PROGRAM</t>
  </si>
  <si>
    <t>sds/unit</t>
  </si>
  <si>
    <t>Ex: Dekalb</t>
  </si>
  <si>
    <t>Ex: Asgrow</t>
  </si>
  <si>
    <t>Land $/ac</t>
  </si>
  <si>
    <t>Ex: Home Farm</t>
  </si>
  <si>
    <t>West 80</t>
  </si>
  <si>
    <t>East Side</t>
  </si>
  <si>
    <t>Ex: NH3</t>
  </si>
  <si>
    <t>Product $/unit</t>
  </si>
  <si>
    <t>Type of Data</t>
  </si>
  <si>
    <t>Who Enters Data</t>
  </si>
  <si>
    <t>Where Submitted</t>
  </si>
  <si>
    <t>Tracking Level</t>
  </si>
  <si>
    <t>Operations Costs</t>
  </si>
  <si>
    <t>Equipment, application, etc.</t>
  </si>
  <si>
    <t>User</t>
  </si>
  <si>
    <r>
      <t>Website</t>
    </r>
    <r>
      <rPr>
        <b/>
        <sz val="13"/>
        <color rgb="FF000000"/>
        <rFont val="Calibri Light"/>
        <family val="2"/>
      </rPr>
      <t>--&gt;</t>
    </r>
    <r>
      <rPr>
        <sz val="13"/>
        <color rgb="FF000000"/>
        <rFont val="Calibri Light"/>
        <family val="2"/>
      </rPr>
      <t>Data Entry</t>
    </r>
    <r>
      <rPr>
        <b/>
        <sz val="13"/>
        <color rgb="FF000000"/>
        <rFont val="Calibri Light"/>
        <family val="2"/>
      </rPr>
      <t>--&gt;</t>
    </r>
    <r>
      <rPr>
        <sz val="13"/>
        <color rgb="FF000000"/>
        <rFont val="Calibri Light"/>
        <family val="2"/>
      </rPr>
      <t>Field Flags</t>
    </r>
  </si>
  <si>
    <t>Field or Grower</t>
  </si>
  <si>
    <t>Management Costs</t>
  </si>
  <si>
    <t>Precision program, crop insurance, labor, etc.</t>
  </si>
  <si>
    <t>Chemicals</t>
  </si>
  <si>
    <r>
      <t>Website</t>
    </r>
    <r>
      <rPr>
        <b/>
        <sz val="13"/>
        <color rgb="FF000000"/>
        <rFont val="Calibri Light"/>
        <family val="2"/>
      </rPr>
      <t>--&gt;</t>
    </r>
    <r>
      <rPr>
        <sz val="13"/>
        <color rgb="FF000000"/>
        <rFont val="Calibri Light"/>
        <family val="2"/>
      </rPr>
      <t>Data Entry</t>
    </r>
    <r>
      <rPr>
        <b/>
        <sz val="13"/>
        <color rgb="FF000000"/>
        <rFont val="Calibri Light"/>
        <family val="2"/>
      </rPr>
      <t>--&gt;</t>
    </r>
    <r>
      <rPr>
        <sz val="13"/>
        <color rgb="FF000000"/>
        <rFont val="Calibri Light"/>
        <family val="2"/>
      </rPr>
      <t>Whole Field</t>
    </r>
  </si>
  <si>
    <t>Customer Support or User</t>
  </si>
  <si>
    <r>
      <t>Website</t>
    </r>
    <r>
      <rPr>
        <b/>
        <sz val="13"/>
        <color rgb="FF000000"/>
        <rFont val="Calibri Light"/>
        <family val="2"/>
      </rPr>
      <t>--&gt;</t>
    </r>
    <r>
      <rPr>
        <sz val="13"/>
        <color rgb="FF000000"/>
        <rFont val="Calibri Light"/>
        <family val="2"/>
      </rPr>
      <t>Data Entry</t>
    </r>
    <r>
      <rPr>
        <b/>
        <sz val="13"/>
        <color rgb="FF000000"/>
        <rFont val="Calibri Light"/>
        <family val="2"/>
      </rPr>
      <t>--&gt;</t>
    </r>
    <r>
      <rPr>
        <sz val="13"/>
        <color rgb="FF000000"/>
        <rFont val="Calibri Light"/>
        <family val="2"/>
      </rPr>
      <t>Add to Complete</t>
    </r>
  </si>
  <si>
    <t>OR</t>
  </si>
  <si>
    <t>Spreadsheet to Customer Support</t>
  </si>
  <si>
    <t>Seed</t>
  </si>
  <si>
    <t>Customer Support</t>
  </si>
  <si>
    <t>Spreadsheet to Customer Support at time of planting file submission</t>
  </si>
  <si>
    <t>Hybrid/Variety and trait package</t>
  </si>
  <si>
    <t>Land</t>
  </si>
  <si>
    <t>PCS Cost Tracking</t>
  </si>
  <si>
    <t>Operations</t>
  </si>
  <si>
    <t>Tracking costs is a unique experience for each user depending on the grower.  Many items are flat costs across a field or grower operation and can be entered through our website by the user, while others are spatially varying and should be entered simultaneously with the spatial file (planting, fertilizer, etc.) through the Customer Support team.  This table depicts where each piece of information should be submitted and by whom.</t>
  </si>
  <si>
    <t>When entering data in this document, highlight cells and choose 'insert--&gt;Table Row Below' to add additional lines.  Format text as desired.</t>
  </si>
  <si>
    <t>Enter data here if not available to Add to Complete from NutriCalc</t>
  </si>
  <si>
    <t>Column1</t>
  </si>
  <si>
    <t>Application Ranking</t>
  </si>
  <si>
    <t>Primary N</t>
  </si>
  <si>
    <t>Secondary N 1st</t>
  </si>
  <si>
    <t>Secondary N 2nd</t>
  </si>
  <si>
    <t>Secondary N 3rd</t>
  </si>
  <si>
    <t>Phosphorus 1st</t>
  </si>
  <si>
    <t>Phosphorus 2nd</t>
  </si>
  <si>
    <t>Potassium 1st</t>
  </si>
  <si>
    <t>Potassium 2nd</t>
  </si>
  <si>
    <t>Sulfur 1st</t>
  </si>
  <si>
    <t>Sulfur 2nd</t>
  </si>
  <si>
    <t>Application Timing</t>
  </si>
  <si>
    <t>Fall-Applied</t>
  </si>
  <si>
    <t>Spring-Applied</t>
  </si>
  <si>
    <t>At Planting</t>
  </si>
  <si>
    <t>Summer</t>
  </si>
  <si>
    <t>Winter-Applied</t>
  </si>
  <si>
    <t>Top Dress</t>
  </si>
  <si>
    <t>Column2</t>
  </si>
  <si>
    <t></t>
  </si>
  <si>
    <t>Drying Costs</t>
  </si>
  <si>
    <t>PCS Autocalculates-$.025/bu for each % above 15% moisture</t>
  </si>
  <si>
    <t>Do not 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</si>
</sst>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0"/>
    <numFmt numFmtId="165" formatCode="&quot;$&quot;#,##0.00"/>
    <numFmt numFmtId="166" formatCode="&quot;$&quot;#,##0.000_);\(&quot;$&quot;#,##0.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Light"/>
      <family val="2"/>
    </font>
    <font>
      <i/>
      <sz val="11"/>
      <color theme="0" tint="-0.499984740745262"/>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i/>
      <sz val="11"/>
      <color theme="1"/>
      <name val="Cambria"/>
      <family val="1"/>
      <scheme val="major"/>
    </font>
    <font>
      <b/>
      <sz val="10"/>
      <color theme="0"/>
      <name val="Tahoma"/>
      <family val="2"/>
    </font>
    <font>
      <b/>
      <sz val="13"/>
      <color rgb="FF2E74B5"/>
      <name val="Calibri Light"/>
      <family val="2"/>
    </font>
    <font>
      <sz val="13"/>
      <color rgb="FF000000"/>
      <name val="Calibri Light"/>
      <family val="2"/>
    </font>
    <font>
      <b/>
      <sz val="13"/>
      <color rgb="FF000000"/>
      <name val="Calibri Light"/>
      <family val="2"/>
    </font>
    <font>
      <sz val="11"/>
      <color rgb="FF000000"/>
      <name val="Calibri"/>
      <family val="2"/>
      <scheme val="minor"/>
    </font>
    <font>
      <sz val="28"/>
      <color theme="1"/>
      <name val="Calibri Light"/>
      <family val="2"/>
    </font>
    <font>
      <sz val="24"/>
      <color theme="1"/>
      <name val="Calibri Light"/>
      <family val="2"/>
    </font>
    <font>
      <i/>
      <sz val="11"/>
      <color theme="0" tint="-0.499984740745262"/>
      <name val="Calibri Light"/>
      <family val="2"/>
    </font>
    <font>
      <sz val="11"/>
      <color theme="0" tint="-0.499984740745262"/>
      <name val="Wingdings 3"/>
      <family val="1"/>
      <charset val="2"/>
    </font>
    <font>
      <sz val="11"/>
      <color rgb="FFFF0000"/>
      <name val="Calibri Light"/>
      <family val="2"/>
    </font>
  </fonts>
  <fills count="4">
    <fill>
      <patternFill patternType="none"/>
    </fill>
    <fill>
      <patternFill patternType="gray125"/>
    </fill>
    <fill>
      <patternFill patternType="solid">
        <fgColor theme="1"/>
        <bgColor theme="1"/>
      </patternFill>
    </fill>
    <fill>
      <patternFill patternType="solid">
        <fgColor rgb="FFF2F2F2"/>
        <bgColor indexed="64"/>
      </patternFill>
    </fill>
  </fills>
  <borders count="14">
    <border>
      <left/>
      <right/>
      <top/>
      <bottom/>
      <diagonal/>
    </border>
    <border>
      <left style="medium">
        <color rgb="FF7F7F7F"/>
      </left>
      <right/>
      <top style="medium">
        <color rgb="FF7F7F7F"/>
      </top>
      <bottom/>
      <diagonal/>
    </border>
    <border>
      <left style="medium">
        <color rgb="FF7F7F7F"/>
      </left>
      <right/>
      <top/>
      <bottom/>
      <diagonal/>
    </border>
    <border>
      <left/>
      <right/>
      <top style="medium">
        <color rgb="FF7F7F7F"/>
      </top>
      <bottom/>
      <diagonal/>
    </border>
    <border>
      <left style="medium">
        <color indexed="64"/>
      </left>
      <right/>
      <top style="medium">
        <color indexed="64"/>
      </top>
      <bottom style="medium">
        <color rgb="FF7F7F7F"/>
      </bottom>
      <diagonal/>
    </border>
    <border>
      <left/>
      <right/>
      <top style="medium">
        <color indexed="64"/>
      </top>
      <bottom style="medium">
        <color rgb="FF7F7F7F"/>
      </bottom>
      <diagonal/>
    </border>
    <border>
      <left/>
      <right style="medium">
        <color indexed="64"/>
      </right>
      <top style="medium">
        <color indexed="64"/>
      </top>
      <bottom style="medium">
        <color rgb="FF7F7F7F"/>
      </bottom>
      <diagonal/>
    </border>
    <border>
      <left style="medium">
        <color indexed="64"/>
      </left>
      <right style="medium">
        <color rgb="FF7F7F7F"/>
      </right>
      <top/>
      <bottom/>
      <diagonal/>
    </border>
    <border>
      <left/>
      <right style="medium">
        <color indexed="64"/>
      </right>
      <top style="medium">
        <color rgb="FF7F7F7F"/>
      </top>
      <bottom/>
      <diagonal/>
    </border>
    <border>
      <left/>
      <right style="medium">
        <color indexed="64"/>
      </right>
      <top/>
      <bottom/>
      <diagonal/>
    </border>
    <border>
      <left style="medium">
        <color indexed="64"/>
      </left>
      <right style="medium">
        <color rgb="FF7F7F7F"/>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1"/>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2" fillId="0" borderId="0" xfId="0" applyFont="1"/>
    <xf numFmtId="44" fontId="0" fillId="0" borderId="0" xfId="1" applyFont="1"/>
    <xf numFmtId="164" fontId="0" fillId="0" borderId="0" xfId="0" applyNumberFormat="1"/>
    <xf numFmtId="0" fontId="3" fillId="0" borderId="0" xfId="0" applyFont="1"/>
    <xf numFmtId="0" fontId="4" fillId="0" borderId="0" xfId="0" applyFont="1"/>
    <xf numFmtId="44" fontId="4" fillId="0" borderId="0" xfId="1" applyFont="1"/>
    <xf numFmtId="0" fontId="5" fillId="0" borderId="0" xfId="0" applyFont="1"/>
    <xf numFmtId="0" fontId="6" fillId="0" borderId="0" xfId="0" applyFont="1"/>
    <xf numFmtId="0" fontId="7" fillId="2" borderId="0" xfId="0" applyFont="1" applyFill="1" applyBorder="1"/>
    <xf numFmtId="165" fontId="3" fillId="0" borderId="0" xfId="0" applyNumberFormat="1" applyFont="1"/>
    <xf numFmtId="165" fontId="4" fillId="0" borderId="0" xfId="0" applyNumberFormat="1" applyFont="1"/>
    <xf numFmtId="165" fontId="4" fillId="0" borderId="0" xfId="1" applyNumberFormat="1" applyFont="1"/>
    <xf numFmtId="165" fontId="0" fillId="0" borderId="0" xfId="0" applyNumberFormat="1"/>
    <xf numFmtId="165" fontId="0" fillId="0" borderId="0" xfId="1" applyNumberFormat="1" applyFont="1"/>
    <xf numFmtId="0" fontId="8" fillId="0" borderId="0" xfId="0" applyFont="1"/>
    <xf numFmtId="166" fontId="4" fillId="0" borderId="0" xfId="1" applyNumberFormat="1" applyFont="1"/>
    <xf numFmtId="166" fontId="0" fillId="0" borderId="0" xfId="1" applyNumberFormat="1" applyFont="1"/>
    <xf numFmtId="166" fontId="0" fillId="0" borderId="0" xfId="0" applyNumberFormat="1"/>
    <xf numFmtId="0" fontId="9" fillId="0" borderId="0" xfId="0" applyFont="1" applyAlignment="1">
      <alignment horizontal="center"/>
    </xf>
    <xf numFmtId="165" fontId="9" fillId="0" borderId="0" xfId="0" applyNumberFormat="1" applyFont="1" applyAlignment="1">
      <alignment horizontal="center"/>
    </xf>
    <xf numFmtId="0" fontId="10" fillId="0" borderId="4" xfId="0" applyFont="1" applyBorder="1" applyAlignment="1">
      <alignment vertical="center" wrapText="1"/>
    </xf>
    <xf numFmtId="0" fontId="10" fillId="3" borderId="7" xfId="0" applyFont="1" applyFill="1" applyBorder="1" applyAlignment="1">
      <alignment vertical="center" wrapText="1"/>
    </xf>
    <xf numFmtId="0" fontId="2" fillId="3" borderId="7" xfId="0" applyFont="1" applyFill="1" applyBorder="1" applyAlignment="1">
      <alignment vertical="center" wrapText="1"/>
    </xf>
    <xf numFmtId="0" fontId="10" fillId="0" borderId="7" xfId="0" applyFont="1" applyBorder="1" applyAlignment="1">
      <alignment vertical="center" wrapText="1"/>
    </xf>
    <xf numFmtId="0" fontId="2" fillId="0" borderId="7" xfId="0" applyFont="1" applyBorder="1" applyAlignment="1">
      <alignment vertical="center" wrapText="1"/>
    </xf>
    <xf numFmtId="0" fontId="11" fillId="3"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0" fillId="0" borderId="10"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4" fillId="0" borderId="0" xfId="0" applyFont="1" applyAlignment="1">
      <alignmen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5" fillId="0" borderId="0" xfId="0" applyFont="1" applyAlignment="1">
      <alignment vertical="center"/>
    </xf>
    <xf numFmtId="0" fontId="16" fillId="0" borderId="13" xfId="0" applyFont="1" applyBorder="1"/>
    <xf numFmtId="165" fontId="16" fillId="0" borderId="13" xfId="0" applyNumberFormat="1" applyFont="1" applyBorder="1"/>
    <xf numFmtId="7" fontId="0" fillId="0" borderId="0" xfId="1" applyNumberFormat="1" applyFont="1"/>
    <xf numFmtId="0" fontId="17" fillId="0" borderId="0" xfId="0" applyFont="1"/>
    <xf numFmtId="0" fontId="18" fillId="0" borderId="0" xfId="0" applyFont="1"/>
    <xf numFmtId="165" fontId="18" fillId="0" borderId="0" xfId="0" applyNumberFormat="1" applyFont="1"/>
    <xf numFmtId="0" fontId="18" fillId="0" borderId="0" xfId="0" applyFont="1" applyAlignment="1">
      <alignment wrapText="1"/>
    </xf>
    <xf numFmtId="0" fontId="10" fillId="0" borderId="7" xfId="0" applyFont="1" applyBorder="1" applyAlignment="1">
      <alignment vertical="center" wrapText="1"/>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0" xfId="0" applyFont="1" applyAlignment="1">
      <alignment horizontal="left"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0" borderId="0" xfId="0" applyFont="1" applyBorder="1" applyAlignment="1">
      <alignment horizontal="center" vertical="center" wrapText="1"/>
    </xf>
  </cellXfs>
  <cellStyles count="2">
    <cellStyle name="Currency" xfId="1" builtinId="4"/>
    <cellStyle name="Normal" xfId="0" builtinId="0"/>
  </cellStyles>
  <dxfs count="45">
    <dxf>
      <numFmt numFmtId="165" formatCode="&quot;$&quot;#,##0.00"/>
    </dxf>
    <dxf>
      <numFmt numFmtId="165" formatCode="&quot;$&quot;#,##0.00"/>
    </dxf>
    <dxf>
      <numFmt numFmtId="164" formatCode="#,###.0"/>
    </dxf>
    <dxf>
      <numFmt numFmtId="164" formatCode="#,###.0"/>
    </dxf>
    <dxf>
      <font>
        <b/>
        <i val="0"/>
        <strike val="0"/>
        <condense val="0"/>
        <extend val="0"/>
        <outline val="0"/>
        <shadow val="0"/>
        <u val="none"/>
        <vertAlign val="baseline"/>
        <sz val="10"/>
        <color theme="0"/>
        <name val="Tahoma"/>
        <family val="2"/>
        <scheme val="none"/>
      </font>
      <alignment horizontal="center" vertical="bottom" textRotation="0" wrapText="0" indent="0" justifyLastLine="0" shrinkToFit="0" readingOrder="0"/>
    </dxf>
    <dxf>
      <numFmt numFmtId="166" formatCode="&quot;$&quot;#,##0.000_);\(&quot;$&quot;#,##0.000\)"/>
    </dxf>
    <dxf>
      <numFmt numFmtId="165" formatCode="&quot;$&quot;#,##0.00"/>
    </dxf>
    <dxf>
      <font>
        <b/>
        <i val="0"/>
        <strike val="0"/>
        <condense val="0"/>
        <extend val="0"/>
        <outline val="0"/>
        <shadow val="0"/>
        <u val="none"/>
        <vertAlign val="baseline"/>
        <sz val="12"/>
        <color theme="1"/>
        <name val="Calibri"/>
        <family val="2"/>
        <scheme val="minor"/>
      </font>
    </dxf>
    <dxf>
      <numFmt numFmtId="165" formatCode="&quot;$&quot;#,##0.00"/>
    </dxf>
    <dxf>
      <numFmt numFmtId="165" formatCode="&quot;$&quot;#,##0.00"/>
    </dxf>
    <dxf>
      <numFmt numFmtId="165" formatCode="&quot;$&quot;#,##0.00"/>
    </dxf>
    <dxf>
      <numFmt numFmtId="165" formatCode="&quot;$&quot;#,##0.0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strike val="0"/>
        <condense val="0"/>
        <extend val="0"/>
        <outline val="0"/>
        <shadow val="0"/>
        <u val="none"/>
        <vertAlign val="baseline"/>
        <sz val="11"/>
        <color theme="0" tint="-0.499984740745262"/>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1"/>
        <color theme="1"/>
        <name val="Calibri"/>
        <family val="2"/>
        <scheme val="minor"/>
      </font>
      <numFmt numFmtId="165" formatCode="&quot;$&quot;#,##0.00"/>
    </dxf>
    <dxf>
      <font>
        <b val="0"/>
        <i val="0"/>
        <strike val="0"/>
        <condense val="0"/>
        <extend val="0"/>
        <outline val="0"/>
        <shadow val="0"/>
        <u val="none"/>
        <vertAlign val="baseline"/>
        <sz val="11"/>
        <color theme="1"/>
        <name val="Calibri"/>
        <family val="2"/>
        <scheme val="minor"/>
      </font>
      <numFmt numFmtId="165" formatCode="&quot;$&quot;#,##0.00"/>
    </dxf>
    <dxf>
      <numFmt numFmtId="165" formatCode="&quot;$&quot;#,##0.00"/>
    </dxf>
    <dxf>
      <numFmt numFmtId="165" formatCode="&quot;$&quot;#,##0.0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1"/>
        <color theme="1"/>
        <name val="Calibri"/>
        <family val="2"/>
        <scheme val="minor"/>
      </font>
      <numFmt numFmtId="165" formatCode="&quot;$&quot;#,##0.00"/>
    </dxf>
    <dxf>
      <font>
        <b val="0"/>
        <i val="0"/>
        <strike val="0"/>
        <condense val="0"/>
        <extend val="0"/>
        <outline val="0"/>
        <shadow val="0"/>
        <u val="none"/>
        <vertAlign val="baseline"/>
        <sz val="11"/>
        <color theme="1"/>
        <name val="Calibri"/>
        <family val="2"/>
        <scheme val="minor"/>
      </font>
      <numFmt numFmtId="165" formatCode="&quot;$&quot;#,##0.00"/>
    </dxf>
    <dxf>
      <numFmt numFmtId="165" formatCode="&quot;$&quot;#,##0.00"/>
    </dxf>
    <dxf>
      <numFmt numFmtId="165" formatCode="&quot;$&quot;#,##0.0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1"/>
        <color theme="1"/>
        <name val="Calibri Light"/>
        <family val="2"/>
        <scheme val="none"/>
      </font>
      <border diagonalUp="0" diagonalDown="0" outline="0">
        <left/>
        <right/>
        <top/>
        <bottom/>
      </border>
    </dxf>
    <dxf>
      <font>
        <b val="0"/>
        <i/>
        <strike val="0"/>
        <condense val="0"/>
        <extend val="0"/>
        <outline val="0"/>
        <shadow val="0"/>
        <u val="none"/>
        <vertAlign val="baseline"/>
        <sz val="11"/>
        <color theme="0" tint="-0.499984740745262"/>
        <name val="Calibri Light"/>
        <family val="2"/>
        <scheme val="none"/>
      </font>
      <border diagonalUp="0" diagonalDown="0" outline="0">
        <left/>
        <right/>
        <top style="thin">
          <color theme="1"/>
        </top>
        <bottom/>
      </border>
    </dxf>
    <dxf>
      <font>
        <b val="0"/>
        <i val="0"/>
        <strike val="0"/>
        <condense val="0"/>
        <extend val="0"/>
        <outline val="0"/>
        <shadow val="0"/>
        <u val="none"/>
        <vertAlign val="baseline"/>
        <sz val="11"/>
        <color theme="1"/>
        <name val="Calibri Light"/>
        <family val="2"/>
        <scheme val="none"/>
      </font>
      <numFmt numFmtId="165" formatCode="&quot;$&quot;#,##0.00"/>
      <border diagonalUp="0" diagonalDown="0" outline="0">
        <left/>
        <right/>
        <top/>
        <bottom/>
      </border>
    </dxf>
    <dxf>
      <font>
        <b val="0"/>
        <i/>
        <strike val="0"/>
        <condense val="0"/>
        <extend val="0"/>
        <outline val="0"/>
        <shadow val="0"/>
        <u val="none"/>
        <vertAlign val="baseline"/>
        <sz val="11"/>
        <color theme="0" tint="-0.499984740745262"/>
        <name val="Calibri Light"/>
        <family val="2"/>
        <scheme val="none"/>
      </font>
      <numFmt numFmtId="165" formatCode="&quot;$&quot;#,##0.00"/>
      <border diagonalUp="0" diagonalDown="0" outline="0">
        <left/>
        <right/>
        <top style="thin">
          <color theme="1"/>
        </top>
        <bottom/>
      </border>
    </dxf>
    <dxf>
      <font>
        <b val="0"/>
        <i val="0"/>
        <strike val="0"/>
        <condense val="0"/>
        <extend val="0"/>
        <outline val="0"/>
        <shadow val="0"/>
        <u val="none"/>
        <vertAlign val="baseline"/>
        <sz val="11"/>
        <color theme="1"/>
        <name val="Calibri Light"/>
        <family val="2"/>
        <scheme val="none"/>
      </font>
      <border diagonalUp="0" diagonalDown="0" outline="0">
        <left/>
        <right/>
        <top/>
        <bottom/>
      </border>
    </dxf>
    <dxf>
      <font>
        <b val="0"/>
        <i/>
        <strike val="0"/>
        <condense val="0"/>
        <extend val="0"/>
        <outline val="0"/>
        <shadow val="0"/>
        <u val="none"/>
        <vertAlign val="baseline"/>
        <sz val="11"/>
        <color theme="0" tint="-0.499984740745262"/>
        <name val="Calibri Light"/>
        <family val="2"/>
        <scheme val="none"/>
      </font>
      <border diagonalUp="0" diagonalDown="0" outline="0">
        <left/>
        <right/>
        <top style="thin">
          <color theme="1"/>
        </top>
        <bottom/>
      </border>
    </dxf>
    <dxf>
      <border outline="0">
        <left style="thin">
          <color theme="1"/>
        </left>
        <top style="thin">
          <color theme="1"/>
        </top>
      </border>
    </dxf>
    <dxf>
      <font>
        <b/>
        <i val="0"/>
        <strike val="0"/>
        <condense val="0"/>
        <extend val="0"/>
        <outline val="0"/>
        <shadow val="0"/>
        <u val="none"/>
        <vertAlign val="baseline"/>
        <sz val="12"/>
        <color theme="0"/>
        <name val="Calibri"/>
        <family val="2"/>
        <scheme val="minor"/>
      </font>
      <fill>
        <patternFill patternType="solid">
          <fgColor theme="1"/>
          <bgColor theme="1"/>
        </patternFill>
      </fill>
    </dxf>
    <dxf>
      <font>
        <b val="0"/>
        <i val="0"/>
        <strike val="0"/>
        <condense val="0"/>
        <extend val="0"/>
        <outline val="0"/>
        <shadow val="0"/>
        <u val="none"/>
        <vertAlign val="baseline"/>
        <sz val="11"/>
        <color theme="1"/>
        <name val="Calibri Light"/>
        <family val="2"/>
        <scheme val="none"/>
      </font>
    </dxf>
    <dxf>
      <font>
        <strike val="0"/>
        <outline val="0"/>
        <shadow val="0"/>
        <u val="none"/>
        <vertAlign val="baseline"/>
        <sz val="11"/>
        <color theme="1"/>
        <name val="Calibri Light"/>
        <family val="2"/>
        <scheme val="none"/>
      </font>
    </dxf>
    <dxf>
      <font>
        <b val="0"/>
        <i val="0"/>
        <strike val="0"/>
        <condense val="0"/>
        <extend val="0"/>
        <outline val="0"/>
        <shadow val="0"/>
        <u val="none"/>
        <vertAlign val="baseline"/>
        <sz val="11"/>
        <color theme="1"/>
        <name val="Calibri Light"/>
        <family val="2"/>
        <scheme val="none"/>
      </font>
      <numFmt numFmtId="165" formatCode="&quot;$&quot;#,##0.00"/>
    </dxf>
    <dxf>
      <font>
        <strike val="0"/>
        <outline val="0"/>
        <shadow val="0"/>
        <u val="none"/>
        <vertAlign val="baseline"/>
        <sz val="11"/>
        <color theme="1"/>
        <name val="Calibri Light"/>
        <family val="2"/>
        <scheme val="none"/>
      </font>
      <numFmt numFmtId="165" formatCode="&quot;$&quot;#,##0.00"/>
    </dxf>
    <dxf>
      <font>
        <b val="0"/>
        <i val="0"/>
        <strike val="0"/>
        <condense val="0"/>
        <extend val="0"/>
        <outline val="0"/>
        <shadow val="0"/>
        <u val="none"/>
        <vertAlign val="baseline"/>
        <sz val="11"/>
        <color theme="1"/>
        <name val="Calibri Light"/>
        <family val="2"/>
        <scheme val="none"/>
      </font>
      <numFmt numFmtId="165" formatCode="&quot;$&quot;#,##0.00"/>
    </dxf>
    <dxf>
      <font>
        <strike val="0"/>
        <outline val="0"/>
        <shadow val="0"/>
        <u val="none"/>
        <vertAlign val="baseline"/>
        <sz val="11"/>
        <color theme="1"/>
        <name val="Calibri Light"/>
        <family val="2"/>
        <scheme val="none"/>
      </font>
      <numFmt numFmtId="165" formatCode="&quot;$&quot;#,##0.00"/>
    </dxf>
    <dxf>
      <font>
        <b val="0"/>
        <i val="0"/>
        <strike val="0"/>
        <condense val="0"/>
        <extend val="0"/>
        <outline val="0"/>
        <shadow val="0"/>
        <u val="none"/>
        <vertAlign val="baseline"/>
        <sz val="11"/>
        <color theme="1"/>
        <name val="Calibri Light"/>
        <family val="2"/>
        <scheme val="none"/>
      </font>
    </dxf>
    <dxf>
      <font>
        <strike val="0"/>
        <outline val="0"/>
        <shadow val="0"/>
        <u val="none"/>
        <vertAlign val="baseline"/>
        <sz val="11"/>
        <color theme="1"/>
        <name val="Calibri Light"/>
        <family val="2"/>
        <scheme val="none"/>
      </font>
    </dxf>
    <dxf>
      <font>
        <strike val="0"/>
        <outline val="0"/>
        <shadow val="0"/>
        <u val="none"/>
        <vertAlign val="baseline"/>
        <sz val="11"/>
        <color theme="1"/>
        <name val="Calibri Light"/>
        <family val="2"/>
        <scheme val="none"/>
      </font>
    </dxf>
    <dxf>
      <font>
        <b/>
        <i val="0"/>
        <strike val="0"/>
        <condense val="0"/>
        <extend val="0"/>
        <outline val="0"/>
        <shadow val="0"/>
        <u val="none"/>
        <vertAlign val="baseline"/>
        <sz val="12"/>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18</xdr:row>
      <xdr:rowOff>76200</xdr:rowOff>
    </xdr:from>
    <xdr:to>
      <xdr:col>3</xdr:col>
      <xdr:colOff>1341120</xdr:colOff>
      <xdr:row>38</xdr:row>
      <xdr:rowOff>102235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81928" y="4876800"/>
          <a:ext cx="4778692" cy="3645535"/>
          <a:chOff x="160020" y="4663440"/>
          <a:chExt cx="4602480" cy="3683635"/>
        </a:xfrm>
      </xdr:grpSpPr>
      <xdr:pic>
        <xdr:nvPicPr>
          <xdr:cNvPr id="2" name="Picture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srcRect l="770" t="4558" r="79359" b="30269"/>
          <a:stretch/>
        </xdr:blipFill>
        <xdr:spPr bwMode="auto">
          <a:xfrm>
            <a:off x="160020" y="4663440"/>
            <a:ext cx="3992880" cy="3683635"/>
          </a:xfrm>
          <a:prstGeom prst="rect">
            <a:avLst/>
          </a:prstGeom>
          <a:ln>
            <a:noFill/>
          </a:ln>
          <a:extLst>
            <a:ext uri="{53640926-AAD7-44D8-BBD7-CCE9431645EC}">
              <a14:shadowObscured xmlns:a14="http://schemas.microsoft.com/office/drawing/2010/main"/>
            </a:ext>
          </a:extLst>
        </xdr:spPr>
      </xdr:pic>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a:off x="4015740" y="5669280"/>
            <a:ext cx="746760" cy="56388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sp macro="" textlink="">
        <xdr:nvSpPr>
          <xdr:cNvPr id="5" name="Rectangle 4">
            <a:extLst>
              <a:ext uri="{FF2B5EF4-FFF2-40B4-BE49-F238E27FC236}">
                <a16:creationId xmlns:a16="http://schemas.microsoft.com/office/drawing/2014/main" id="{00000000-0008-0000-0000-000005000000}"/>
              </a:ext>
            </a:extLst>
          </xdr:cNvPr>
          <xdr:cNvSpPr/>
        </xdr:nvSpPr>
        <xdr:spPr>
          <a:xfrm>
            <a:off x="358140" y="7665720"/>
            <a:ext cx="3307080" cy="220980"/>
          </a:xfrm>
          <a:prstGeom prst="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H="1">
            <a:off x="3695700" y="7185660"/>
            <a:ext cx="746760" cy="56388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E14" headerRowDxfId="44" dataDxfId="43">
  <autoFilter ref="B3:E14" xr:uid="{00000000-0009-0000-0100-000001000000}">
    <filterColumn colId="0" hiddenButton="1"/>
    <filterColumn colId="1" hiddenButton="1"/>
    <filterColumn colId="2" hiddenButton="1"/>
    <filterColumn colId="3" hiddenButton="1"/>
  </autoFilter>
  <tableColumns count="4">
    <tableColumn id="1" xr3:uid="{00000000-0010-0000-0000-000001000000}" name="Operation" totalsRowLabel="Total" dataDxfId="42" totalsRowDxfId="41"/>
    <tableColumn id="2" xr3:uid="{00000000-0010-0000-0000-000002000000}" name="Cost/ac" totalsRowFunction="sum" dataDxfId="40" totalsRowDxfId="39"/>
    <tableColumn id="3" xr3:uid="{00000000-0010-0000-0000-000003000000}" name="Cost/bu" totalsRowFunction="sum" dataDxfId="38" totalsRowDxfId="37"/>
    <tableColumn id="4" xr3:uid="{00000000-0010-0000-0000-000004000000}" name="Notes" dataDxfId="36" totalsRowDxfId="35"/>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G3:I15" headerRowDxfId="34" tableBorderDxfId="33">
  <autoFilter ref="G3:I15" xr:uid="{00000000-0009-0000-0100-000002000000}">
    <filterColumn colId="0" hiddenButton="1"/>
    <filterColumn colId="1" hiddenButton="1"/>
    <filterColumn colId="2" hiddenButton="1"/>
  </autoFilter>
  <tableColumns count="3">
    <tableColumn id="1" xr3:uid="{00000000-0010-0000-0100-000001000000}" name="Management" totalsRowLabel="Total" dataDxfId="32" totalsRowDxfId="31"/>
    <tableColumn id="2" xr3:uid="{00000000-0010-0000-0100-000002000000}" name="Cost/ac" totalsRowFunction="sum" dataDxfId="30" totalsRowDxfId="29"/>
    <tableColumn id="3" xr3:uid="{00000000-0010-0000-0100-000003000000}" name="Notes" totalsRowFunction="count" dataDxfId="28" totalsRowDxfId="2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4:F20" headerRowDxfId="26">
  <autoFilter ref="B4:F20"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Product" totalsRowLabel="Total"/>
    <tableColumn id="2" xr3:uid="{00000000-0010-0000-0200-000002000000}" name="Rate"/>
    <tableColumn id="3" xr3:uid="{00000000-0010-0000-0200-000003000000}" name="Rate (gal)"/>
    <tableColumn id="4" xr3:uid="{00000000-0010-0000-0200-000004000000}" name="$ / gal" totalsRowFunction="sum" dataDxfId="25" totalsRowDxfId="24"/>
    <tableColumn id="5" xr3:uid="{00000000-0010-0000-0200-000005000000}" name="$ / acre" totalsRowFunction="sum" dataDxfId="23" totalsRowDxfId="22" dataCellStyle="Currency">
      <calculatedColumnFormula>D5*E5</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H4:L20" headerRowDxfId="21">
  <autoFilter ref="H4:L20" xr:uid="{00000000-0009-0000-0100-000004000000}">
    <filterColumn colId="0" hiddenButton="1"/>
    <filterColumn colId="1" hiddenButton="1"/>
    <filterColumn colId="2" hiddenButton="1"/>
    <filterColumn colId="3" hiddenButton="1"/>
    <filterColumn colId="4" hiddenButton="1"/>
  </autoFilter>
  <tableColumns count="5">
    <tableColumn id="1" xr3:uid="{00000000-0010-0000-0300-000001000000}" name="Product" totalsRowLabel="Total"/>
    <tableColumn id="2" xr3:uid="{00000000-0010-0000-0300-000002000000}" name="Rate"/>
    <tableColumn id="3" xr3:uid="{00000000-0010-0000-0300-000003000000}" name="Rate (gal)"/>
    <tableColumn id="4" xr3:uid="{00000000-0010-0000-0300-000004000000}" name="$ / gal" dataDxfId="20" totalsRowDxfId="19"/>
    <tableColumn id="5" xr3:uid="{00000000-0010-0000-0300-000005000000}" name="$ / acre" totalsRowFunction="sum" dataDxfId="18" totalsRowDxfId="17" dataCellStyle="Currency">
      <calculatedColumnFormula>J5*K5</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B5:I15" headerRowDxfId="16">
  <autoFilter ref="B5:I15"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400-000001000000}" name="Fertilizer Product" totalsRowLabel="Total"/>
    <tableColumn id="2" xr3:uid="{00000000-0010-0000-0400-000002000000}" name="Rate"/>
    <tableColumn id="3" xr3:uid="{00000000-0010-0000-0400-000003000000}" name="Application Ranking"/>
    <tableColumn id="7" xr3:uid="{00000000-0010-0000-0400-000007000000}" name="Column1" dataDxfId="15"/>
    <tableColumn id="6" xr3:uid="{00000000-0010-0000-0400-000006000000}" name="Application Timing"/>
    <tableColumn id="8" xr3:uid="{00000000-0010-0000-0400-000008000000}" name="Column2"/>
    <tableColumn id="4" xr3:uid="{00000000-0010-0000-0400-000004000000}" name="Product $/unit" totalsRowDxfId="14" totalsRowCellStyle="Currency"/>
    <tableColumn id="5" xr3:uid="{00000000-0010-0000-0400-000005000000}" name="$/acre" totalsRowDxfId="1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4:F12" totalsRowCount="1" headerRowDxfId="12">
  <autoFilter ref="B4:F11" xr:uid="{00000000-0009-0000-0100-000006000000}">
    <filterColumn colId="0" hiddenButton="1"/>
    <filterColumn colId="1" hiddenButton="1"/>
    <filterColumn colId="2" hiddenButton="1"/>
    <filterColumn colId="3" hiddenButton="1"/>
    <filterColumn colId="4" hiddenButton="1"/>
  </autoFilter>
  <tableColumns count="5">
    <tableColumn id="1" xr3:uid="{00000000-0010-0000-0500-000001000000}" name="Company" totalsRowLabel="Total"/>
    <tableColumn id="2" xr3:uid="{00000000-0010-0000-0500-000002000000}" name="Hybrid"/>
    <tableColumn id="3" xr3:uid="{00000000-0010-0000-0500-000003000000}" name="Trait"/>
    <tableColumn id="4" xr3:uid="{00000000-0010-0000-0500-000004000000}" name="$/unit" totalsRowFunction="average" dataDxfId="11" totalsRowDxfId="10"/>
    <tableColumn id="5" xr3:uid="{00000000-0010-0000-0500-000005000000}" name="$/ksds" totalsRowFunction="average" dataDxfId="9" totalsRowDxfId="8">
      <calculatedColumnFormula>E5/80</calculatedColumnFormula>
    </tableColumn>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H4:L12" totalsRowCount="1" headerRowDxfId="7">
  <autoFilter ref="H4:L11" xr:uid="{00000000-0009-0000-0100-000007000000}">
    <filterColumn colId="0" hiddenButton="1"/>
    <filterColumn colId="1" hiddenButton="1"/>
    <filterColumn colId="2" hiddenButton="1"/>
    <filterColumn colId="3" hiddenButton="1"/>
    <filterColumn colId="4" hiddenButton="1"/>
  </autoFilter>
  <tableColumns count="5">
    <tableColumn id="1" xr3:uid="{00000000-0010-0000-0600-000001000000}" name="Company" totalsRowLabel="Total"/>
    <tableColumn id="2" xr3:uid="{00000000-0010-0000-0600-000002000000}" name="Variety" totalsRowFunction="count"/>
    <tableColumn id="3" xr3:uid="{00000000-0010-0000-0600-000003000000}" name="Trait"/>
    <tableColumn id="4" xr3:uid="{00000000-0010-0000-0600-000004000000}" name="$/unit" totalsRowFunction="average" totalsRowDxfId="6" dataCellStyle="Currency"/>
    <tableColumn id="5" xr3:uid="{00000000-0010-0000-0600-000005000000}" name="$/ksds" totalsRowFunction="average" dataDxfId="5" dataCellStyle="Currency">
      <calculatedColumnFormula>Table7[[#This Row],[$/unit]]/$I$3*1000</calculatedColumnFormula>
    </tableColumn>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B3:E30" totalsRowCount="1" headerRowDxfId="4">
  <autoFilter ref="B3:E29" xr:uid="{00000000-0009-0000-0100-000008000000}">
    <filterColumn colId="0" hiddenButton="1"/>
    <filterColumn colId="1" hiddenButton="1"/>
    <filterColumn colId="2" hiddenButton="1"/>
    <filterColumn colId="3" hiddenButton="1"/>
  </autoFilter>
  <tableColumns count="4">
    <tableColumn id="1" xr3:uid="{00000000-0010-0000-0700-000001000000}" name="Farm" totalsRowLabel="Total"/>
    <tableColumn id="2" xr3:uid="{00000000-0010-0000-0700-000002000000}" name="Field" totalsRowFunction="count"/>
    <tableColumn id="3" xr3:uid="{00000000-0010-0000-0700-000003000000}" name="Acres" totalsRowFunction="sum" dataDxfId="3" totalsRowDxfId="2"/>
    <tableColumn id="4" xr3:uid="{00000000-0010-0000-0700-000004000000}" name="Land $/ac" totalsRowFunction="average" dataDxfId="1" totalsRow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B1:E17"/>
  <sheetViews>
    <sheetView showGridLines="0" zoomScale="80" zoomScaleNormal="80" workbookViewId="0">
      <selection activeCell="D15" sqref="D15"/>
    </sheetView>
  </sheetViews>
  <sheetFormatPr defaultRowHeight="14.4" x14ac:dyDescent="0.55000000000000004"/>
  <cols>
    <col min="1" max="1" width="2.3125" customWidth="1"/>
    <col min="2" max="2" width="22.3125" customWidth="1"/>
    <col min="3" max="3" width="25.41796875" customWidth="1"/>
    <col min="4" max="4" width="49.68359375" customWidth="1"/>
    <col min="5" max="5" width="18" customWidth="1"/>
  </cols>
  <sheetData>
    <row r="1" spans="2:5" ht="36.6" customHeight="1" x14ac:dyDescent="0.55000000000000004">
      <c r="B1" s="33" t="s">
        <v>80</v>
      </c>
    </row>
    <row r="2" spans="2:5" ht="24.6" customHeight="1" x14ac:dyDescent="0.55000000000000004">
      <c r="B2" s="47" t="s">
        <v>82</v>
      </c>
      <c r="C2" s="47"/>
      <c r="D2" s="47"/>
      <c r="E2" s="47"/>
    </row>
    <row r="3" spans="2:5" ht="32.4" customHeight="1" x14ac:dyDescent="0.55000000000000004">
      <c r="B3" s="47"/>
      <c r="C3" s="47"/>
      <c r="D3" s="47"/>
      <c r="E3" s="47"/>
    </row>
    <row r="4" spans="2:5" ht="16.8" customHeight="1" thickBot="1" x14ac:dyDescent="0.6"/>
    <row r="5" spans="2:5" ht="17.100000000000001" thickBot="1" x14ac:dyDescent="0.6">
      <c r="B5" s="21" t="s">
        <v>58</v>
      </c>
      <c r="C5" s="34" t="s">
        <v>59</v>
      </c>
      <c r="D5" s="34" t="s">
        <v>60</v>
      </c>
      <c r="E5" s="35" t="s">
        <v>61</v>
      </c>
    </row>
    <row r="6" spans="2:5" ht="16.8" x14ac:dyDescent="0.55000000000000004">
      <c r="B6" s="22" t="s">
        <v>62</v>
      </c>
      <c r="C6" s="48" t="s">
        <v>64</v>
      </c>
      <c r="D6" s="50" t="s">
        <v>65</v>
      </c>
      <c r="E6" s="52" t="s">
        <v>66</v>
      </c>
    </row>
    <row r="7" spans="2:5" ht="28.8" x14ac:dyDescent="0.55000000000000004">
      <c r="B7" s="23" t="s">
        <v>63</v>
      </c>
      <c r="C7" s="49"/>
      <c r="D7" s="51"/>
      <c r="E7" s="53"/>
    </row>
    <row r="8" spans="2:5" ht="16.8" x14ac:dyDescent="0.55000000000000004">
      <c r="B8" s="24" t="s">
        <v>67</v>
      </c>
      <c r="C8" s="45" t="s">
        <v>64</v>
      </c>
      <c r="D8" s="54" t="s">
        <v>65</v>
      </c>
      <c r="E8" s="46" t="s">
        <v>66</v>
      </c>
    </row>
    <row r="9" spans="2:5" ht="28.8" x14ac:dyDescent="0.55000000000000004">
      <c r="B9" s="25" t="s">
        <v>68</v>
      </c>
      <c r="C9" s="45"/>
      <c r="D9" s="54"/>
      <c r="E9" s="46"/>
    </row>
    <row r="10" spans="2:5" ht="16.8" x14ac:dyDescent="0.55000000000000004">
      <c r="B10" s="22" t="s">
        <v>69</v>
      </c>
      <c r="C10" s="26" t="s">
        <v>64</v>
      </c>
      <c r="D10" s="26" t="s">
        <v>70</v>
      </c>
      <c r="E10" s="27" t="s">
        <v>66</v>
      </c>
    </row>
    <row r="11" spans="2:5" ht="16.8" x14ac:dyDescent="0.55000000000000004">
      <c r="B11" s="44" t="s">
        <v>19</v>
      </c>
      <c r="C11" s="45" t="s">
        <v>71</v>
      </c>
      <c r="D11" s="28" t="s">
        <v>72</v>
      </c>
      <c r="E11" s="46" t="s">
        <v>66</v>
      </c>
    </row>
    <row r="12" spans="2:5" x14ac:dyDescent="0.55000000000000004">
      <c r="B12" s="44"/>
      <c r="C12" s="45"/>
      <c r="D12" s="29" t="s">
        <v>73</v>
      </c>
      <c r="E12" s="46"/>
    </row>
    <row r="13" spans="2:5" ht="16.8" x14ac:dyDescent="0.55000000000000004">
      <c r="B13" s="44"/>
      <c r="C13" s="45"/>
      <c r="D13" s="28" t="s">
        <v>74</v>
      </c>
      <c r="E13" s="46"/>
    </row>
    <row r="14" spans="2:5" ht="33.6" x14ac:dyDescent="0.55000000000000004">
      <c r="B14" s="22" t="s">
        <v>75</v>
      </c>
      <c r="C14" s="26" t="s">
        <v>76</v>
      </c>
      <c r="D14" s="26" t="s">
        <v>77</v>
      </c>
      <c r="E14" s="27" t="s">
        <v>78</v>
      </c>
    </row>
    <row r="15" spans="2:5" ht="17.100000000000001" thickBot="1" x14ac:dyDescent="0.6">
      <c r="B15" s="30" t="s">
        <v>79</v>
      </c>
      <c r="C15" s="31" t="s">
        <v>64</v>
      </c>
      <c r="D15" s="31" t="s">
        <v>65</v>
      </c>
      <c r="E15" s="32" t="s">
        <v>66</v>
      </c>
    </row>
    <row r="17" spans="2:2" x14ac:dyDescent="0.55000000000000004">
      <c r="B17" s="4" t="s">
        <v>83</v>
      </c>
    </row>
  </sheetData>
  <mergeCells count="10">
    <mergeCell ref="B11:B13"/>
    <mergeCell ref="C11:C13"/>
    <mergeCell ref="E11:E13"/>
    <mergeCell ref="B2:E3"/>
    <mergeCell ref="C6:C7"/>
    <mergeCell ref="D6:D7"/>
    <mergeCell ref="E6:E7"/>
    <mergeCell ref="C8:C9"/>
    <mergeCell ref="D8:D9"/>
    <mergeCell ref="E8:E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B1:I24"/>
  <sheetViews>
    <sheetView showGridLines="0" tabSelected="1" zoomScaleNormal="100" workbookViewId="0">
      <selection activeCell="C14" sqref="C14"/>
    </sheetView>
  </sheetViews>
  <sheetFormatPr defaultRowHeight="14.4" x14ac:dyDescent="0.55000000000000004"/>
  <cols>
    <col min="1" max="1" width="5.20703125" customWidth="1"/>
    <col min="2" max="2" width="18.41796875" bestFit="1" customWidth="1"/>
    <col min="3" max="3" width="9.3125" customWidth="1"/>
    <col min="4" max="4" width="11.1015625" bestFit="1" customWidth="1"/>
    <col min="5" max="5" width="29" bestFit="1" customWidth="1"/>
    <col min="6" max="6" width="3.3125" customWidth="1"/>
    <col min="7" max="7" width="21.7890625" bestFit="1" customWidth="1"/>
    <col min="8" max="8" width="9.3125" customWidth="1"/>
    <col min="9" max="9" width="26.20703125" customWidth="1"/>
  </cols>
  <sheetData>
    <row r="1" spans="2:9" ht="30.6" x14ac:dyDescent="0.55000000000000004">
      <c r="B1" s="36" t="s">
        <v>81</v>
      </c>
      <c r="G1" s="36" t="s">
        <v>21</v>
      </c>
    </row>
    <row r="3" spans="2:9" s="8" customFormat="1" ht="15.6" x14ac:dyDescent="0.6">
      <c r="B3" s="7" t="s">
        <v>0</v>
      </c>
      <c r="C3" s="7" t="s">
        <v>1</v>
      </c>
      <c r="D3" s="7" t="s">
        <v>3</v>
      </c>
      <c r="E3" s="7" t="s">
        <v>4</v>
      </c>
      <c r="G3" s="9" t="s">
        <v>21</v>
      </c>
      <c r="H3" s="9" t="s">
        <v>1</v>
      </c>
      <c r="I3" s="9" t="s">
        <v>4</v>
      </c>
    </row>
    <row r="4" spans="2:9" s="4" customFormat="1" x14ac:dyDescent="0.55000000000000004">
      <c r="B4" s="5" t="s">
        <v>47</v>
      </c>
      <c r="C4" s="11">
        <v>18</v>
      </c>
      <c r="D4" s="5"/>
      <c r="E4" s="5"/>
      <c r="G4" s="5" t="s">
        <v>48</v>
      </c>
      <c r="H4" s="5">
        <v>10</v>
      </c>
      <c r="I4" s="5"/>
    </row>
    <row r="5" spans="2:9" s="4" customFormat="1" x14ac:dyDescent="0.55000000000000004">
      <c r="B5" s="5" t="s">
        <v>33</v>
      </c>
      <c r="C5" s="11">
        <v>15</v>
      </c>
      <c r="D5" s="5"/>
      <c r="E5" s="5" t="s">
        <v>5</v>
      </c>
      <c r="G5" s="5" t="s">
        <v>39</v>
      </c>
      <c r="H5" s="5"/>
      <c r="I5" s="5"/>
    </row>
    <row r="6" spans="2:9" s="4" customFormat="1" x14ac:dyDescent="0.55000000000000004">
      <c r="B6" s="5" t="s">
        <v>34</v>
      </c>
      <c r="C6" s="11">
        <v>8.25</v>
      </c>
      <c r="D6" s="5"/>
      <c r="E6" s="5" t="s">
        <v>6</v>
      </c>
      <c r="G6" s="5" t="s">
        <v>40</v>
      </c>
      <c r="H6" s="5"/>
      <c r="I6" s="5"/>
    </row>
    <row r="7" spans="2:9" s="4" customFormat="1" x14ac:dyDescent="0.55000000000000004">
      <c r="B7" s="5" t="s">
        <v>35</v>
      </c>
      <c r="C7" s="11">
        <v>38.5</v>
      </c>
      <c r="D7" s="5"/>
      <c r="E7" s="5" t="s">
        <v>7</v>
      </c>
      <c r="G7" s="37"/>
      <c r="H7" s="38"/>
      <c r="I7" s="37"/>
    </row>
    <row r="8" spans="2:9" s="4" customFormat="1" x14ac:dyDescent="0.55000000000000004">
      <c r="B8" s="5" t="s">
        <v>36</v>
      </c>
      <c r="C8" s="11">
        <v>8</v>
      </c>
      <c r="D8" s="5"/>
      <c r="E8" s="5"/>
      <c r="G8" s="37"/>
      <c r="H8" s="38"/>
      <c r="I8" s="37"/>
    </row>
    <row r="9" spans="2:9" s="4" customFormat="1" x14ac:dyDescent="0.55000000000000004">
      <c r="B9" s="5" t="s">
        <v>37</v>
      </c>
      <c r="C9" s="11">
        <v>8.5</v>
      </c>
      <c r="D9" s="5"/>
      <c r="E9" s="5"/>
      <c r="G9" s="37"/>
      <c r="H9" s="38"/>
      <c r="I9" s="37"/>
    </row>
    <row r="10" spans="2:9" s="4" customFormat="1" x14ac:dyDescent="0.55000000000000004">
      <c r="B10" s="5" t="s">
        <v>38</v>
      </c>
      <c r="C10" s="11">
        <v>6.5</v>
      </c>
      <c r="D10" s="5"/>
      <c r="E10" s="5"/>
      <c r="G10" s="37"/>
      <c r="H10" s="38"/>
      <c r="I10" s="37"/>
    </row>
    <row r="11" spans="2:9" s="4" customFormat="1" x14ac:dyDescent="0.55000000000000004">
      <c r="B11" s="5" t="s">
        <v>2</v>
      </c>
      <c r="C11" s="11">
        <v>18</v>
      </c>
      <c r="D11" s="5"/>
      <c r="E11" s="5"/>
      <c r="G11" s="37"/>
      <c r="H11" s="38"/>
      <c r="I11" s="37"/>
    </row>
    <row r="12" spans="2:9" s="4" customFormat="1" x14ac:dyDescent="0.55000000000000004">
      <c r="C12" s="10"/>
      <c r="D12" s="10"/>
      <c r="G12" s="37"/>
      <c r="H12" s="38"/>
      <c r="I12" s="37"/>
    </row>
    <row r="13" spans="2:9" s="4" customFormat="1" x14ac:dyDescent="0.55000000000000004">
      <c r="C13" s="10"/>
      <c r="D13" s="10"/>
      <c r="G13" s="37"/>
      <c r="H13" s="38"/>
      <c r="I13" s="37"/>
    </row>
    <row r="14" spans="2:9" s="4" customFormat="1" ht="28.8" x14ac:dyDescent="0.55000000000000004">
      <c r="B14" s="41" t="s">
        <v>106</v>
      </c>
      <c r="C14" s="42"/>
      <c r="D14" s="42" t="s">
        <v>108</v>
      </c>
      <c r="E14" s="43" t="s">
        <v>107</v>
      </c>
      <c r="G14" s="37"/>
      <c r="H14" s="38"/>
      <c r="I14" s="37"/>
    </row>
    <row r="15" spans="2:9" s="4" customFormat="1" x14ac:dyDescent="0.55000000000000004">
      <c r="C15"/>
      <c r="D15"/>
      <c r="E15"/>
      <c r="G15" s="37"/>
      <c r="H15" s="38"/>
      <c r="I15" s="37"/>
    </row>
    <row r="16" spans="2:9" s="4" customFormat="1" x14ac:dyDescent="0.55000000000000004">
      <c r="C16"/>
      <c r="D16"/>
      <c r="E16"/>
    </row>
    <row r="17" spans="2:9" x14ac:dyDescent="0.55000000000000004">
      <c r="B17" s="4"/>
      <c r="G17" s="4"/>
      <c r="H17" s="4"/>
      <c r="I17" s="4"/>
    </row>
    <row r="18" spans="2:9" x14ac:dyDescent="0.55000000000000004">
      <c r="B18" s="4"/>
      <c r="G18" s="4"/>
      <c r="H18" s="4"/>
      <c r="I18" s="4"/>
    </row>
    <row r="19" spans="2:9" x14ac:dyDescent="0.55000000000000004">
      <c r="B19" s="4"/>
      <c r="G19" s="4"/>
      <c r="H19" s="4"/>
      <c r="I19" s="4"/>
    </row>
    <row r="20" spans="2:9" x14ac:dyDescent="0.55000000000000004">
      <c r="B20" s="4"/>
      <c r="G20" s="4"/>
      <c r="H20" s="4"/>
      <c r="I20" s="4"/>
    </row>
    <row r="21" spans="2:9" x14ac:dyDescent="0.55000000000000004">
      <c r="B21" s="4"/>
      <c r="G21" s="4"/>
      <c r="H21" s="4"/>
      <c r="I21" s="4"/>
    </row>
    <row r="22" spans="2:9" x14ac:dyDescent="0.55000000000000004">
      <c r="G22" s="4"/>
      <c r="H22" s="4"/>
      <c r="I22" s="4"/>
    </row>
    <row r="23" spans="2:9" x14ac:dyDescent="0.55000000000000004">
      <c r="G23" s="4"/>
      <c r="H23" s="4"/>
      <c r="I23" s="4"/>
    </row>
    <row r="24" spans="2:9" x14ac:dyDescent="0.55000000000000004">
      <c r="G24" s="4"/>
      <c r="H24" s="4"/>
      <c r="I24" s="4"/>
    </row>
  </sheetData>
  <pageMargins left="0.7" right="0.7" top="0.75" bottom="0.75" header="0.3" footer="0.3"/>
  <pageSetup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B1:L20"/>
  <sheetViews>
    <sheetView showGridLines="0" workbookViewId="0">
      <selection activeCell="L20" sqref="L20"/>
    </sheetView>
  </sheetViews>
  <sheetFormatPr defaultRowHeight="14.4" x14ac:dyDescent="0.55000000000000004"/>
  <cols>
    <col min="1" max="1" width="3.89453125" customWidth="1"/>
    <col min="2" max="2" width="17.7890625" customWidth="1"/>
    <col min="3" max="3" width="11.3125" customWidth="1"/>
    <col min="4" max="4" width="10.89453125" customWidth="1"/>
    <col min="5" max="5" width="10.1015625" customWidth="1"/>
    <col min="6" max="6" width="10.20703125" customWidth="1"/>
    <col min="7" max="7" width="4.1015625" customWidth="1"/>
    <col min="8" max="8" width="20.5234375" bestFit="1" customWidth="1"/>
    <col min="9" max="9" width="11.1015625" customWidth="1"/>
    <col min="10" max="10" width="11.68359375" customWidth="1"/>
    <col min="11" max="11" width="9.5234375" customWidth="1"/>
    <col min="12" max="12" width="10" customWidth="1"/>
  </cols>
  <sheetData>
    <row r="1" spans="2:12" ht="30.6" x14ac:dyDescent="0.55000000000000004">
      <c r="B1" s="36" t="s">
        <v>69</v>
      </c>
    </row>
    <row r="3" spans="2:12" ht="15.6" x14ac:dyDescent="0.6">
      <c r="B3" s="7" t="s">
        <v>8</v>
      </c>
      <c r="C3" s="1"/>
      <c r="D3" s="1"/>
      <c r="E3" s="1"/>
      <c r="F3" s="1"/>
      <c r="H3" s="7" t="s">
        <v>17</v>
      </c>
    </row>
    <row r="4" spans="2:12" ht="15.6" x14ac:dyDescent="0.6">
      <c r="B4" s="7" t="s">
        <v>9</v>
      </c>
      <c r="C4" s="7" t="s">
        <v>10</v>
      </c>
      <c r="D4" s="7" t="s">
        <v>13</v>
      </c>
      <c r="E4" s="7" t="s">
        <v>12</v>
      </c>
      <c r="F4" s="7" t="s">
        <v>11</v>
      </c>
      <c r="H4" s="7" t="s">
        <v>9</v>
      </c>
      <c r="I4" s="7" t="s">
        <v>10</v>
      </c>
      <c r="J4" s="7" t="s">
        <v>13</v>
      </c>
      <c r="K4" s="7" t="s">
        <v>12</v>
      </c>
      <c r="L4" s="7" t="s">
        <v>11</v>
      </c>
    </row>
    <row r="5" spans="2:12" x14ac:dyDescent="0.55000000000000004">
      <c r="B5" s="5" t="s">
        <v>41</v>
      </c>
      <c r="C5" s="5" t="s">
        <v>14</v>
      </c>
      <c r="D5" s="5">
        <v>0.3125</v>
      </c>
      <c r="E5" s="11">
        <v>53.82</v>
      </c>
      <c r="F5" s="12">
        <f>D5*E5</f>
        <v>16.818750000000001</v>
      </c>
      <c r="H5" s="12" t="s">
        <v>44</v>
      </c>
      <c r="I5" s="12" t="s">
        <v>16</v>
      </c>
      <c r="J5" s="12">
        <v>0.25</v>
      </c>
      <c r="K5" s="12">
        <v>17.75</v>
      </c>
      <c r="L5" s="12">
        <f>J5*K5</f>
        <v>4.4375</v>
      </c>
    </row>
    <row r="6" spans="2:12" x14ac:dyDescent="0.55000000000000004">
      <c r="B6" s="5" t="s">
        <v>42</v>
      </c>
      <c r="C6" s="5" t="s">
        <v>15</v>
      </c>
      <c r="D6" s="5">
        <v>0.125</v>
      </c>
      <c r="E6" s="11">
        <v>21.84</v>
      </c>
      <c r="F6" s="12">
        <f t="shared" ref="F6" si="0">D6*E6</f>
        <v>2.73</v>
      </c>
      <c r="H6" s="12" t="s">
        <v>45</v>
      </c>
      <c r="I6" s="12" t="s">
        <v>18</v>
      </c>
      <c r="J6" s="12">
        <v>6.25E-2</v>
      </c>
      <c r="K6" s="12">
        <v>210.62</v>
      </c>
      <c r="L6" s="12">
        <f>J6*K6</f>
        <v>13.16375</v>
      </c>
    </row>
    <row r="7" spans="2:12" x14ac:dyDescent="0.55000000000000004">
      <c r="E7" s="13"/>
      <c r="F7" s="14"/>
      <c r="K7" s="13"/>
      <c r="L7" s="14"/>
    </row>
    <row r="8" spans="2:12" x14ac:dyDescent="0.55000000000000004">
      <c r="E8" s="13"/>
      <c r="F8" s="14"/>
      <c r="K8" s="13"/>
      <c r="L8" s="14"/>
    </row>
    <row r="9" spans="2:12" x14ac:dyDescent="0.55000000000000004">
      <c r="E9" s="13"/>
      <c r="F9" s="14"/>
      <c r="K9" s="13"/>
      <c r="L9" s="14"/>
    </row>
    <row r="10" spans="2:12" x14ac:dyDescent="0.55000000000000004">
      <c r="E10" s="13"/>
      <c r="F10" s="14"/>
      <c r="K10" s="13"/>
      <c r="L10" s="14"/>
    </row>
    <row r="11" spans="2:12" x14ac:dyDescent="0.55000000000000004">
      <c r="E11" s="13"/>
      <c r="F11" s="14"/>
      <c r="K11" s="13"/>
      <c r="L11" s="14"/>
    </row>
    <row r="12" spans="2:12" x14ac:dyDescent="0.55000000000000004">
      <c r="E12" s="13"/>
      <c r="F12" s="14"/>
      <c r="K12" s="13"/>
      <c r="L12" s="14"/>
    </row>
    <row r="13" spans="2:12" x14ac:dyDescent="0.55000000000000004">
      <c r="E13" s="13"/>
      <c r="F13" s="14"/>
      <c r="K13" s="13"/>
      <c r="L13" s="14"/>
    </row>
    <row r="14" spans="2:12" x14ac:dyDescent="0.55000000000000004">
      <c r="E14" s="13"/>
      <c r="F14" s="14"/>
      <c r="K14" s="13"/>
      <c r="L14" s="14"/>
    </row>
    <row r="15" spans="2:12" x14ac:dyDescent="0.55000000000000004">
      <c r="E15" s="13"/>
      <c r="F15" s="14"/>
      <c r="K15" s="13"/>
      <c r="L15" s="14"/>
    </row>
    <row r="16" spans="2:12" x14ac:dyDescent="0.55000000000000004">
      <c r="E16" s="13"/>
      <c r="F16" s="14"/>
      <c r="K16" s="13"/>
      <c r="L16" s="14"/>
    </row>
    <row r="17" spans="5:12" x14ac:dyDescent="0.55000000000000004">
      <c r="E17" s="13"/>
      <c r="F17" s="14"/>
      <c r="K17" s="13"/>
      <c r="L17" s="14"/>
    </row>
    <row r="18" spans="5:12" x14ac:dyDescent="0.55000000000000004">
      <c r="E18" s="13"/>
      <c r="F18" s="14"/>
      <c r="K18" s="13"/>
      <c r="L18" s="14"/>
    </row>
    <row r="19" spans="5:12" x14ac:dyDescent="0.55000000000000004">
      <c r="E19" s="13"/>
      <c r="F19" s="14"/>
      <c r="K19" s="13"/>
      <c r="L19" s="14"/>
    </row>
    <row r="20" spans="5:12" x14ac:dyDescent="0.55000000000000004">
      <c r="E20" s="13"/>
      <c r="F20" s="14"/>
      <c r="K20" s="13"/>
      <c r="L20" s="14"/>
    </row>
  </sheetData>
  <pageMargins left="0.7" right="0.7" top="0.75" bottom="0.75" header="0.3" footer="0.3"/>
  <pageSetup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B1:M15"/>
  <sheetViews>
    <sheetView showGridLines="0" workbookViewId="0">
      <selection activeCell="H6" sqref="H6"/>
    </sheetView>
  </sheetViews>
  <sheetFormatPr defaultRowHeight="14.4" x14ac:dyDescent="0.55000000000000004"/>
  <cols>
    <col min="1" max="1" width="4" customWidth="1"/>
    <col min="2" max="2" width="18.7890625" customWidth="1"/>
    <col min="4" max="4" width="19.89453125" bestFit="1" customWidth="1"/>
    <col min="5" max="5" width="0.20703125" customWidth="1"/>
    <col min="6" max="6" width="18.68359375" bestFit="1" customWidth="1"/>
    <col min="7" max="7" width="0.5234375" customWidth="1"/>
    <col min="8" max="8" width="14.89453125" bestFit="1" customWidth="1"/>
    <col min="9" max="9" width="7" bestFit="1" customWidth="1"/>
    <col min="12" max="13" width="0" hidden="1" customWidth="1"/>
  </cols>
  <sheetData>
    <row r="1" spans="2:13" ht="30.6" x14ac:dyDescent="0.55000000000000004">
      <c r="B1" s="36" t="s">
        <v>19</v>
      </c>
    </row>
    <row r="3" spans="2:13" x14ac:dyDescent="0.55000000000000004">
      <c r="B3" s="15" t="s">
        <v>84</v>
      </c>
    </row>
    <row r="5" spans="2:13" ht="15.6" x14ac:dyDescent="0.6">
      <c r="B5" s="7" t="s">
        <v>43</v>
      </c>
      <c r="C5" s="7" t="s">
        <v>10</v>
      </c>
      <c r="D5" s="7" t="s">
        <v>86</v>
      </c>
      <c r="E5" s="7" t="s">
        <v>85</v>
      </c>
      <c r="F5" s="7" t="s">
        <v>97</v>
      </c>
      <c r="G5" s="7" t="s">
        <v>104</v>
      </c>
      <c r="H5" s="7" t="s">
        <v>57</v>
      </c>
      <c r="I5" s="7" t="s">
        <v>20</v>
      </c>
    </row>
    <row r="6" spans="2:13" x14ac:dyDescent="0.55000000000000004">
      <c r="B6" s="5" t="s">
        <v>56</v>
      </c>
      <c r="C6" s="5">
        <v>180</v>
      </c>
      <c r="D6" s="5" t="s">
        <v>87</v>
      </c>
      <c r="E6" s="40" t="s">
        <v>105</v>
      </c>
      <c r="F6" s="5" t="s">
        <v>98</v>
      </c>
      <c r="G6" s="40" t="s">
        <v>105</v>
      </c>
      <c r="L6" t="s">
        <v>87</v>
      </c>
      <c r="M6" t="s">
        <v>98</v>
      </c>
    </row>
    <row r="7" spans="2:13" x14ac:dyDescent="0.55000000000000004">
      <c r="D7" s="5"/>
      <c r="E7" s="40" t="s">
        <v>105</v>
      </c>
      <c r="G7" s="40" t="s">
        <v>105</v>
      </c>
      <c r="L7" t="s">
        <v>88</v>
      </c>
      <c r="M7" t="s">
        <v>99</v>
      </c>
    </row>
    <row r="8" spans="2:13" x14ac:dyDescent="0.55000000000000004">
      <c r="D8" s="5"/>
      <c r="E8" s="40" t="s">
        <v>105</v>
      </c>
      <c r="G8" s="40" t="s">
        <v>105</v>
      </c>
      <c r="L8" t="s">
        <v>89</v>
      </c>
      <c r="M8" t="s">
        <v>100</v>
      </c>
    </row>
    <row r="9" spans="2:13" x14ac:dyDescent="0.55000000000000004">
      <c r="D9" s="5"/>
      <c r="E9" s="40" t="s">
        <v>105</v>
      </c>
      <c r="G9" s="40" t="s">
        <v>105</v>
      </c>
      <c r="L9" t="s">
        <v>90</v>
      </c>
      <c r="M9" t="s">
        <v>101</v>
      </c>
    </row>
    <row r="10" spans="2:13" x14ac:dyDescent="0.55000000000000004">
      <c r="D10" s="5"/>
      <c r="E10" s="40" t="s">
        <v>105</v>
      </c>
      <c r="G10" s="40" t="s">
        <v>105</v>
      </c>
      <c r="L10" t="s">
        <v>91</v>
      </c>
      <c r="M10" t="s">
        <v>102</v>
      </c>
    </row>
    <row r="11" spans="2:13" x14ac:dyDescent="0.55000000000000004">
      <c r="D11" s="5"/>
      <c r="E11" s="40" t="s">
        <v>105</v>
      </c>
      <c r="G11" s="40" t="s">
        <v>105</v>
      </c>
      <c r="L11" t="s">
        <v>92</v>
      </c>
      <c r="M11" t="s">
        <v>103</v>
      </c>
    </row>
    <row r="12" spans="2:13" x14ac:dyDescent="0.55000000000000004">
      <c r="D12" s="5"/>
      <c r="E12" s="40" t="s">
        <v>105</v>
      </c>
      <c r="G12" s="40" t="s">
        <v>105</v>
      </c>
      <c r="L12" t="s">
        <v>93</v>
      </c>
    </row>
    <row r="13" spans="2:13" x14ac:dyDescent="0.55000000000000004">
      <c r="D13" s="5"/>
      <c r="E13" s="40" t="s">
        <v>105</v>
      </c>
      <c r="G13" s="40" t="s">
        <v>105</v>
      </c>
      <c r="L13" t="s">
        <v>94</v>
      </c>
    </row>
    <row r="14" spans="2:13" x14ac:dyDescent="0.55000000000000004">
      <c r="D14" s="5"/>
      <c r="E14" s="40" t="s">
        <v>105</v>
      </c>
      <c r="G14" s="40" t="s">
        <v>105</v>
      </c>
      <c r="L14" t="s">
        <v>95</v>
      </c>
    </row>
    <row r="15" spans="2:13" x14ac:dyDescent="0.55000000000000004">
      <c r="D15" s="5"/>
      <c r="E15" s="40" t="s">
        <v>105</v>
      </c>
      <c r="G15" s="40" t="s">
        <v>105</v>
      </c>
      <c r="L15" t="s">
        <v>96</v>
      </c>
    </row>
  </sheetData>
  <dataValidations count="2">
    <dataValidation type="list" allowBlank="1" showInputMessage="1" showErrorMessage="1" sqref="D6:D15" xr:uid="{00000000-0002-0000-0300-000000000000}">
      <formula1>$L$6:$L$15</formula1>
    </dataValidation>
    <dataValidation type="list" allowBlank="1" showInputMessage="1" showErrorMessage="1" sqref="F6" xr:uid="{00000000-0002-0000-0300-000001000000}">
      <formula1>$M$6:$M$11</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B1:L12"/>
  <sheetViews>
    <sheetView showGridLines="0" workbookViewId="0">
      <selection activeCell="H19" sqref="H19"/>
    </sheetView>
  </sheetViews>
  <sheetFormatPr defaultRowHeight="14.4" x14ac:dyDescent="0.55000000000000004"/>
  <cols>
    <col min="1" max="1" width="4" customWidth="1"/>
    <col min="2" max="2" width="11" customWidth="1"/>
    <col min="8" max="8" width="11" customWidth="1"/>
    <col min="12" max="12" width="9.7890625" bestFit="1" customWidth="1"/>
  </cols>
  <sheetData>
    <row r="1" spans="2:12" ht="30.6" x14ac:dyDescent="0.55000000000000004">
      <c r="B1" s="36" t="s">
        <v>75</v>
      </c>
    </row>
    <row r="3" spans="2:12" ht="15.6" x14ac:dyDescent="0.6">
      <c r="B3" s="7" t="s">
        <v>8</v>
      </c>
      <c r="C3" s="7">
        <v>80000</v>
      </c>
      <c r="D3" s="7" t="s">
        <v>49</v>
      </c>
      <c r="E3" s="1"/>
      <c r="F3" s="1"/>
      <c r="H3" s="7" t="s">
        <v>17</v>
      </c>
      <c r="I3" s="7">
        <v>140000</v>
      </c>
      <c r="J3" s="7" t="s">
        <v>49</v>
      </c>
      <c r="K3" s="1"/>
      <c r="L3" s="1"/>
    </row>
    <row r="4" spans="2:12" ht="15.6" x14ac:dyDescent="0.6">
      <c r="B4" s="7" t="s">
        <v>22</v>
      </c>
      <c r="C4" s="7" t="s">
        <v>23</v>
      </c>
      <c r="D4" s="7" t="s">
        <v>24</v>
      </c>
      <c r="E4" s="7" t="s">
        <v>25</v>
      </c>
      <c r="F4" s="7" t="s">
        <v>26</v>
      </c>
      <c r="H4" s="7" t="s">
        <v>22</v>
      </c>
      <c r="I4" s="7" t="s">
        <v>29</v>
      </c>
      <c r="J4" s="7" t="s">
        <v>24</v>
      </c>
      <c r="K4" s="7" t="s">
        <v>25</v>
      </c>
      <c r="L4" s="7" t="s">
        <v>26</v>
      </c>
    </row>
    <row r="5" spans="2:12" x14ac:dyDescent="0.55000000000000004">
      <c r="B5" s="5" t="s">
        <v>50</v>
      </c>
      <c r="C5" s="5" t="s">
        <v>27</v>
      </c>
      <c r="D5" s="5" t="s">
        <v>28</v>
      </c>
      <c r="E5" s="11">
        <v>268.79000000000002</v>
      </c>
      <c r="F5" s="11">
        <f>E5/80</f>
        <v>3.3598750000000002</v>
      </c>
      <c r="H5" s="5" t="s">
        <v>51</v>
      </c>
      <c r="I5" s="5">
        <v>2935</v>
      </c>
      <c r="J5" s="5"/>
      <c r="K5" s="6">
        <v>54.24</v>
      </c>
      <c r="L5" s="16">
        <f>Table7[[#This Row],[$/unit]]/$I$3*1000</f>
        <v>0.38742857142857146</v>
      </c>
    </row>
    <row r="6" spans="2:12" x14ac:dyDescent="0.55000000000000004">
      <c r="E6" s="13"/>
      <c r="F6" s="39">
        <f t="shared" ref="F6:F11" si="0">E6/80</f>
        <v>0</v>
      </c>
      <c r="K6" s="2"/>
      <c r="L6" s="17">
        <f>Table7[[#This Row],[$/unit]]/$I$3*1000</f>
        <v>0</v>
      </c>
    </row>
    <row r="7" spans="2:12" x14ac:dyDescent="0.55000000000000004">
      <c r="E7" s="13"/>
      <c r="F7" s="39">
        <f t="shared" si="0"/>
        <v>0</v>
      </c>
      <c r="K7" s="2"/>
      <c r="L7" s="17">
        <f>Table7[[#This Row],[$/unit]]/$I$3*1000</f>
        <v>0</v>
      </c>
    </row>
    <row r="8" spans="2:12" x14ac:dyDescent="0.55000000000000004">
      <c r="E8" s="13"/>
      <c r="F8" s="39">
        <f t="shared" si="0"/>
        <v>0</v>
      </c>
      <c r="K8" s="2"/>
      <c r="L8" s="17">
        <f>Table7[[#This Row],[$/unit]]/$I$3*1000</f>
        <v>0</v>
      </c>
    </row>
    <row r="9" spans="2:12" x14ac:dyDescent="0.55000000000000004">
      <c r="E9" s="13"/>
      <c r="F9" s="39">
        <f t="shared" si="0"/>
        <v>0</v>
      </c>
      <c r="K9" s="2"/>
      <c r="L9" s="17">
        <f>Table7[[#This Row],[$/unit]]/$I$3*1000</f>
        <v>0</v>
      </c>
    </row>
    <row r="10" spans="2:12" x14ac:dyDescent="0.55000000000000004">
      <c r="E10" s="13"/>
      <c r="F10" s="39">
        <f t="shared" si="0"/>
        <v>0</v>
      </c>
      <c r="K10" s="2"/>
      <c r="L10" s="17">
        <f>Table7[[#This Row],[$/unit]]/$I$3*1000</f>
        <v>0</v>
      </c>
    </row>
    <row r="11" spans="2:12" x14ac:dyDescent="0.55000000000000004">
      <c r="E11" s="13"/>
      <c r="F11" s="39">
        <f t="shared" si="0"/>
        <v>0</v>
      </c>
      <c r="K11" s="2"/>
      <c r="L11" s="17">
        <f>Table7[[#This Row],[$/unit]]/$I$3*1000</f>
        <v>0</v>
      </c>
    </row>
    <row r="12" spans="2:12" x14ac:dyDescent="0.55000000000000004">
      <c r="B12" t="s">
        <v>46</v>
      </c>
      <c r="E12" s="13">
        <f>SUBTOTAL(101,Table6[$/unit])</f>
        <v>268.79000000000002</v>
      </c>
      <c r="F12" s="13">
        <f>SUBTOTAL(101,Table6[$/ksds])</f>
        <v>0.47998214285714286</v>
      </c>
      <c r="H12" t="s">
        <v>46</v>
      </c>
      <c r="I12">
        <f>SUBTOTAL(103,Table7[Variety])</f>
        <v>1</v>
      </c>
      <c r="K12" s="13">
        <f>SUBTOTAL(101,Table7[$/unit])</f>
        <v>54.24</v>
      </c>
      <c r="L12" s="18">
        <f>SUBTOTAL(101,Table7[$/ksds])</f>
        <v>5.534693877551021E-2</v>
      </c>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B1:E30"/>
  <sheetViews>
    <sheetView showGridLines="0" workbookViewId="0">
      <selection activeCell="E3" sqref="E3"/>
    </sheetView>
  </sheetViews>
  <sheetFormatPr defaultRowHeight="14.4" x14ac:dyDescent="0.55000000000000004"/>
  <cols>
    <col min="1" max="1" width="5.5234375" customWidth="1"/>
    <col min="2" max="2" width="15.68359375" customWidth="1"/>
    <col min="3" max="3" width="15" customWidth="1"/>
    <col min="5" max="5" width="10.68359375" bestFit="1" customWidth="1"/>
    <col min="6" max="6" width="17.3125" bestFit="1" customWidth="1"/>
  </cols>
  <sheetData>
    <row r="1" spans="2:5" ht="30.6" x14ac:dyDescent="0.55000000000000004">
      <c r="B1" s="36" t="s">
        <v>79</v>
      </c>
    </row>
    <row r="3" spans="2:5" x14ac:dyDescent="0.55000000000000004">
      <c r="B3" s="19" t="s">
        <v>30</v>
      </c>
      <c r="C3" s="19" t="s">
        <v>31</v>
      </c>
      <c r="D3" s="19" t="s">
        <v>32</v>
      </c>
      <c r="E3" s="20" t="s">
        <v>52</v>
      </c>
    </row>
    <row r="4" spans="2:5" x14ac:dyDescent="0.55000000000000004">
      <c r="B4" s="5" t="s">
        <v>53</v>
      </c>
      <c r="C4" s="5" t="s">
        <v>54</v>
      </c>
      <c r="D4" s="5">
        <v>81.2</v>
      </c>
      <c r="E4" s="13">
        <v>300</v>
      </c>
    </row>
    <row r="5" spans="2:5" x14ac:dyDescent="0.55000000000000004">
      <c r="B5" s="5" t="s">
        <v>53</v>
      </c>
      <c r="C5" s="5" t="s">
        <v>55</v>
      </c>
      <c r="D5" s="5">
        <v>35.6</v>
      </c>
      <c r="E5" s="13">
        <v>280</v>
      </c>
    </row>
    <row r="6" spans="2:5" x14ac:dyDescent="0.55000000000000004">
      <c r="B6" s="5"/>
      <c r="C6" s="5"/>
      <c r="D6" s="5"/>
      <c r="E6" s="13">
        <v>0</v>
      </c>
    </row>
    <row r="7" spans="2:5" x14ac:dyDescent="0.55000000000000004">
      <c r="D7" s="3"/>
      <c r="E7" s="13">
        <v>0</v>
      </c>
    </row>
    <row r="8" spans="2:5" x14ac:dyDescent="0.55000000000000004">
      <c r="D8" s="3"/>
      <c r="E8" s="13">
        <v>0</v>
      </c>
    </row>
    <row r="9" spans="2:5" x14ac:dyDescent="0.55000000000000004">
      <c r="D9" s="3"/>
      <c r="E9" s="13">
        <v>0</v>
      </c>
    </row>
    <row r="10" spans="2:5" x14ac:dyDescent="0.55000000000000004">
      <c r="D10" s="3"/>
      <c r="E10" s="13">
        <v>0</v>
      </c>
    </row>
    <row r="11" spans="2:5" x14ac:dyDescent="0.55000000000000004">
      <c r="D11" s="3"/>
      <c r="E11" s="13">
        <v>0</v>
      </c>
    </row>
    <row r="12" spans="2:5" x14ac:dyDescent="0.55000000000000004">
      <c r="D12" s="3"/>
      <c r="E12" s="13">
        <v>0</v>
      </c>
    </row>
    <row r="13" spans="2:5" x14ac:dyDescent="0.55000000000000004">
      <c r="D13" s="3"/>
      <c r="E13" s="13">
        <v>0</v>
      </c>
    </row>
    <row r="14" spans="2:5" x14ac:dyDescent="0.55000000000000004">
      <c r="D14" s="3"/>
      <c r="E14" s="13">
        <v>0</v>
      </c>
    </row>
    <row r="15" spans="2:5" x14ac:dyDescent="0.55000000000000004">
      <c r="D15" s="3"/>
      <c r="E15" s="13">
        <v>0</v>
      </c>
    </row>
    <row r="16" spans="2:5" x14ac:dyDescent="0.55000000000000004">
      <c r="D16" s="3"/>
      <c r="E16" s="13">
        <v>0</v>
      </c>
    </row>
    <row r="17" spans="2:5" x14ac:dyDescent="0.55000000000000004">
      <c r="D17" s="3"/>
      <c r="E17" s="13">
        <v>0</v>
      </c>
    </row>
    <row r="18" spans="2:5" x14ac:dyDescent="0.55000000000000004">
      <c r="D18" s="3"/>
      <c r="E18" s="13">
        <v>0</v>
      </c>
    </row>
    <row r="19" spans="2:5" x14ac:dyDescent="0.55000000000000004">
      <c r="D19" s="3"/>
      <c r="E19" s="13">
        <v>0</v>
      </c>
    </row>
    <row r="20" spans="2:5" x14ac:dyDescent="0.55000000000000004">
      <c r="D20" s="3"/>
      <c r="E20" s="13">
        <v>0</v>
      </c>
    </row>
    <row r="21" spans="2:5" x14ac:dyDescent="0.55000000000000004">
      <c r="D21" s="3"/>
      <c r="E21" s="13">
        <v>0</v>
      </c>
    </row>
    <row r="22" spans="2:5" x14ac:dyDescent="0.55000000000000004">
      <c r="D22" s="3"/>
      <c r="E22" s="13">
        <v>0</v>
      </c>
    </row>
    <row r="23" spans="2:5" x14ac:dyDescent="0.55000000000000004">
      <c r="D23" s="3"/>
      <c r="E23" s="13">
        <v>0</v>
      </c>
    </row>
    <row r="24" spans="2:5" x14ac:dyDescent="0.55000000000000004">
      <c r="D24" s="3"/>
      <c r="E24" s="13">
        <v>0</v>
      </c>
    </row>
    <row r="25" spans="2:5" x14ac:dyDescent="0.55000000000000004">
      <c r="D25" s="3"/>
      <c r="E25" s="13">
        <v>0</v>
      </c>
    </row>
    <row r="26" spans="2:5" x14ac:dyDescent="0.55000000000000004">
      <c r="D26" s="3"/>
      <c r="E26" s="13">
        <v>0</v>
      </c>
    </row>
    <row r="27" spans="2:5" x14ac:dyDescent="0.55000000000000004">
      <c r="D27" s="3"/>
      <c r="E27" s="13">
        <v>0</v>
      </c>
    </row>
    <row r="28" spans="2:5" x14ac:dyDescent="0.55000000000000004">
      <c r="D28" s="3"/>
      <c r="E28" s="13">
        <v>0</v>
      </c>
    </row>
    <row r="29" spans="2:5" x14ac:dyDescent="0.55000000000000004">
      <c r="D29" s="3"/>
      <c r="E29" s="13">
        <v>0</v>
      </c>
    </row>
    <row r="30" spans="2:5" x14ac:dyDescent="0.55000000000000004">
      <c r="B30" t="s">
        <v>46</v>
      </c>
      <c r="C30">
        <f>SUBTOTAL(103,Table8[Field])</f>
        <v>2</v>
      </c>
      <c r="D30" s="3">
        <f>SUBTOTAL(109,Table8[Acres])</f>
        <v>116.80000000000001</v>
      </c>
      <c r="E30" s="13">
        <f>SUBTOTAL(101,Table8[Land $/ac])</f>
        <v>22.307692307692307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Operations and Mgmt</vt:lpstr>
      <vt:lpstr>Chemicals</vt:lpstr>
      <vt:lpstr>Fertilizer</vt:lpstr>
      <vt:lpstr>Seed</vt:lpstr>
      <vt:lpstr>Land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Brenton Rossman</dc:creator>
  <cp:lastModifiedBy>Katie McWhirter</cp:lastModifiedBy>
  <cp:lastPrinted>2016-09-14T15:41:48Z</cp:lastPrinted>
  <dcterms:created xsi:type="dcterms:W3CDTF">2016-08-29T21:00:06Z</dcterms:created>
  <dcterms:modified xsi:type="dcterms:W3CDTF">2020-07-30T21:20:06Z</dcterms:modified>
</cp:coreProperties>
</file>